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Шоссейный спринт 1 этап" sheetId="1" r:id="rId3"/>
    <sheet state="visible" name="Шоссейный спринт 2 этап" sheetId="2" r:id="rId4"/>
    <sheet state="visible" name="ТТ на Дачном" sheetId="3" r:id="rId5"/>
    <sheet state="visible" name="Tour De Omsk" sheetId="4" r:id="rId6"/>
    <sheet state="visible" name="Пик Сезона" sheetId="5" r:id="rId7"/>
    <sheet state="visible" name="Абсолют" sheetId="6" r:id="rId8"/>
  </sheets>
  <definedNames/>
  <calcPr/>
</workbook>
</file>

<file path=xl/sharedStrings.xml><?xml version="1.0" encoding="utf-8"?>
<sst xmlns="http://schemas.openxmlformats.org/spreadsheetml/2006/main" count="235" uniqueCount="82">
  <si>
    <t>Категория Мужчины 1995-1974 Шоссе</t>
  </si>
  <si>
    <t>№ п/п</t>
  </si>
  <si>
    <t>ФИО</t>
  </si>
  <si>
    <t>год рождения</t>
  </si>
  <si>
    <t>Балл</t>
  </si>
  <si>
    <t>Куприянов Андрей</t>
  </si>
  <si>
    <t>Горбачев Иван</t>
  </si>
  <si>
    <t xml:space="preserve">Категория Шоссе-Основная  - Категория Мужчины 1995-1974 </t>
  </si>
  <si>
    <t>Сметюк Евгений</t>
  </si>
  <si>
    <t>Сотак Владимир</t>
  </si>
  <si>
    <t>Черненко Иван</t>
  </si>
  <si>
    <t>Львов Андрей</t>
  </si>
  <si>
    <t>Фамилия Имя</t>
  </si>
  <si>
    <t>Кононов Владимир</t>
  </si>
  <si>
    <t>Штубей Сергей</t>
  </si>
  <si>
    <t>Квалификация</t>
  </si>
  <si>
    <t>Спринт</t>
  </si>
  <si>
    <t>Итого</t>
  </si>
  <si>
    <t>Иванов Андрей</t>
  </si>
  <si>
    <t>Соколов Иван</t>
  </si>
  <si>
    <t>Шумкин Константин</t>
  </si>
  <si>
    <t>Лисин Евгений</t>
  </si>
  <si>
    <t>Категория Мужчины - Ветераны Шоссе</t>
  </si>
  <si>
    <t>Шарф Сергей</t>
  </si>
  <si>
    <t>Козлов Евгений</t>
  </si>
  <si>
    <t>Оборин Павел</t>
  </si>
  <si>
    <t>Категория Мужчины МТБ</t>
  </si>
  <si>
    <t>Буховец Игорь</t>
  </si>
  <si>
    <t>Купш Илья</t>
  </si>
  <si>
    <t>Сохар Сергей</t>
  </si>
  <si>
    <t>Дроздов Иван</t>
  </si>
  <si>
    <t>Александр Антонцев</t>
  </si>
  <si>
    <t>Олюнин Денис</t>
  </si>
  <si>
    <t>Категория Мужчины-юниоры до 22 лет Шоссе</t>
  </si>
  <si>
    <t>Гниляков Александр</t>
  </si>
  <si>
    <t>Ганислав Виктор</t>
  </si>
  <si>
    <t>Макшеев Павел</t>
  </si>
  <si>
    <t>Овсянкин Антон</t>
  </si>
  <si>
    <t>Семенов Егор</t>
  </si>
  <si>
    <t>Мурадов Мурад</t>
  </si>
  <si>
    <t>Категория "Леди"</t>
  </si>
  <si>
    <t>Костюрин Сергей</t>
  </si>
  <si>
    <t>Звагольский Вячеслав</t>
  </si>
  <si>
    <t>Крупкин Андрей</t>
  </si>
  <si>
    <t>Привалова Ульяна</t>
  </si>
  <si>
    <t>Логунов Евгений</t>
  </si>
  <si>
    <t>Касаткин Константин</t>
  </si>
  <si>
    <t>Рябков Михаил</t>
  </si>
  <si>
    <t>Сошенко Владимир</t>
  </si>
  <si>
    <t>Ильин Артем</t>
  </si>
  <si>
    <t>Пронин Виталий</t>
  </si>
  <si>
    <t>Малахов Александр</t>
  </si>
  <si>
    <t>Ауль Антон</t>
  </si>
  <si>
    <t>Бирюкова Вера</t>
  </si>
  <si>
    <t xml:space="preserve">Категория Шоссе-Ветераны - Категория Мужчины 1975 и старше </t>
  </si>
  <si>
    <t>Мурашкина Татьяна</t>
  </si>
  <si>
    <t>Пиновский Герман</t>
  </si>
  <si>
    <t>Лихачев Денис</t>
  </si>
  <si>
    <t>Курбатов Александр</t>
  </si>
  <si>
    <t>I этап</t>
  </si>
  <si>
    <t>II этап</t>
  </si>
  <si>
    <t>3 этап</t>
  </si>
  <si>
    <t>Абсолют</t>
  </si>
  <si>
    <t>Боровиков Игорь</t>
  </si>
  <si>
    <t>Лихачев Евгений</t>
  </si>
  <si>
    <t>Скиндерев Никита</t>
  </si>
  <si>
    <t>Анохов Константин</t>
  </si>
  <si>
    <t>Кулагин Валерий</t>
  </si>
  <si>
    <t>Ковтун Антон</t>
  </si>
  <si>
    <t xml:space="preserve">Жигалкин Всеволод </t>
  </si>
  <si>
    <t>Суставов Алексей</t>
  </si>
  <si>
    <t>Баймаганов Анатолс</t>
  </si>
  <si>
    <t>Митяев Сергей</t>
  </si>
  <si>
    <t>Шаповал Павел</t>
  </si>
  <si>
    <t>Еникеев Максим</t>
  </si>
  <si>
    <t>Небритов Анатолий</t>
  </si>
  <si>
    <t>Вербицкий Илья</t>
  </si>
  <si>
    <t>Иванищев Николай</t>
  </si>
  <si>
    <t>Кологрив Иван</t>
  </si>
  <si>
    <t>Губанов Владислав</t>
  </si>
  <si>
    <t>Фирстова Наталья</t>
  </si>
  <si>
    <t>Кологрив Нелли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</si>
</sst>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1.0"/>
      <color rgb="FF000000"/>
      <name val="Calibri"/>
    </font>
    <font>
      <b/>
      <sz val="11.0"/>
      <color rgb="FF000000"/>
      <name val="Calibri"/>
    </font>
    <font>
      <sz val="10.0"/>
      <color rgb="FF000000"/>
      <name val="Arial"/>
    </font>
    <font>
      <sz val="11.0"/>
      <name val="Calibri"/>
    </font>
    <font/>
  </fonts>
  <fills count="4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DAEEF3"/>
        <bgColor rgb="FFDAEE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bottom style="thin">
        <color rgb="FF000000"/>
      </bottom>
    </border>
    <border>
      <right/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0" numFmtId="0" xfId="0" applyAlignment="1" applyFont="1">
      <alignment shrinkToFit="0" vertical="center" wrapText="1"/>
    </xf>
    <xf borderId="1" fillId="2" fontId="1" numFmtId="0" xfId="0" applyBorder="1" applyFill="1" applyFont="1"/>
    <xf borderId="1" fillId="0" fontId="0" numFmtId="0" xfId="0" applyBorder="1" applyFont="1"/>
    <xf borderId="1" fillId="3" fontId="0" numFmtId="0" xfId="0" applyBorder="1" applyFill="1" applyFont="1"/>
    <xf borderId="1" fillId="0" fontId="0" numFmtId="0" xfId="0" applyAlignment="1" applyBorder="1" applyFont="1">
      <alignment shrinkToFit="0" wrapText="1"/>
    </xf>
    <xf borderId="1" fillId="0" fontId="0" numFmtId="0" xfId="0" applyAlignment="1" applyBorder="1" applyFont="1">
      <alignment readingOrder="0"/>
    </xf>
    <xf borderId="0" fillId="0" fontId="1" numFmtId="0" xfId="0" applyAlignment="1" applyFont="1">
      <alignment vertical="top"/>
    </xf>
    <xf borderId="1" fillId="0" fontId="2" numFmtId="0" xfId="0" applyAlignment="1" applyBorder="1" applyFont="1">
      <alignment shrinkToFit="0" wrapText="1"/>
    </xf>
    <xf borderId="1" fillId="0" fontId="0" numFmtId="0" xfId="0" applyAlignment="1" applyBorder="1" applyFont="1">
      <alignment shrinkToFit="0" vertical="center" wrapText="1"/>
    </xf>
    <xf borderId="0" fillId="0" fontId="3" numFmtId="0" xfId="0" applyAlignment="1" applyFont="1">
      <alignment vertical="bottom"/>
    </xf>
    <xf borderId="2" fillId="2" fontId="1" numFmtId="0" xfId="0" applyBorder="1" applyFont="1"/>
    <xf borderId="3" fillId="0" fontId="3" numFmtId="0" xfId="0" applyAlignment="1" applyBorder="1" applyFont="1">
      <alignment vertical="bottom"/>
    </xf>
    <xf borderId="4" fillId="0" fontId="1" numFmtId="0" xfId="0" applyAlignment="1" applyBorder="1" applyFont="1">
      <alignment shrinkToFit="0" vertical="bottom" wrapText="0"/>
    </xf>
    <xf borderId="3" fillId="0" fontId="1" numFmtId="0" xfId="0" applyAlignment="1" applyBorder="1" applyFont="1">
      <alignment vertical="bottom"/>
    </xf>
    <xf borderId="5" fillId="0" fontId="3" numFmtId="0" xfId="0" applyAlignment="1" applyBorder="1" applyFont="1">
      <alignment vertical="bottom"/>
    </xf>
    <xf borderId="6" fillId="0" fontId="3" numFmtId="0" xfId="0" applyAlignment="1" applyBorder="1" applyFont="1">
      <alignment vertical="bottom"/>
    </xf>
    <xf borderId="5" fillId="0" fontId="3" numFmtId="0" xfId="0" applyAlignment="1" applyBorder="1" applyFont="1">
      <alignment horizontal="right" vertical="bottom"/>
    </xf>
    <xf borderId="6" fillId="0" fontId="0" numFmtId="0" xfId="0" applyAlignment="1" applyBorder="1" applyFont="1">
      <alignment vertical="bottom"/>
    </xf>
    <xf borderId="6" fillId="0" fontId="0" numFmtId="0" xfId="0" applyAlignment="1" applyBorder="1" applyFont="1">
      <alignment horizontal="right" vertical="bottom"/>
    </xf>
    <xf borderId="6" fillId="0" fontId="3" numFmtId="0" xfId="0" applyAlignment="1" applyBorder="1" applyFont="1">
      <alignment horizontal="right" vertical="bottom"/>
    </xf>
    <xf borderId="1" fillId="0" fontId="0" numFmtId="0" xfId="0" applyAlignment="1" applyBorder="1" applyFont="1">
      <alignment readingOrder="0" shrinkToFit="0" vertical="center" wrapText="1"/>
    </xf>
    <xf borderId="1" fillId="0" fontId="4" numFmtId="0" xfId="0" applyAlignment="1" applyBorder="1" applyFont="1">
      <alignment readingOrder="0"/>
    </xf>
    <xf borderId="4" fillId="0" fontId="1" numFmtId="0" xfId="0" applyAlignment="1" applyBorder="1" applyFont="1">
      <alignment shrinkToFit="0" vertical="top" wrapText="0"/>
    </xf>
    <xf borderId="4" fillId="0" fontId="3" numFmtId="0" xfId="0" applyAlignment="1" applyBorder="1" applyFont="1">
      <alignment vertical="bottom"/>
    </xf>
    <xf borderId="1" fillId="0" fontId="0" numFmtId="0" xfId="0" applyAlignment="1" applyBorder="1" applyFont="1">
      <alignment vertical="bottom"/>
    </xf>
    <xf borderId="1" fillId="0" fontId="0" numFmtId="0" xfId="0" applyAlignment="1" applyBorder="1" applyFont="1">
      <alignment horizontal="right" vertical="bottom"/>
    </xf>
    <xf borderId="1" fillId="0" fontId="4" numFmtId="0" xfId="0" applyBorder="1" applyFont="1"/>
    <xf borderId="1" fillId="0" fontId="1" numFmtId="0" xfId="0" applyAlignment="1" applyBorder="1" applyFont="1">
      <alignment vertical="top"/>
    </xf>
    <xf borderId="1" fillId="0" fontId="1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17.14"/>
    <col customWidth="1" min="3" max="3" width="13.57"/>
    <col customWidth="1" min="4" max="26" width="8.71"/>
  </cols>
  <sheetData>
    <row r="1">
      <c r="B1" s="1" t="s">
        <v>0</v>
      </c>
      <c r="C1" s="1"/>
      <c r="D1" s="1"/>
    </row>
    <row r="2">
      <c r="A2" t="s">
        <v>1</v>
      </c>
      <c r="B2" t="s">
        <v>2</v>
      </c>
      <c r="C2" t="s">
        <v>3</v>
      </c>
      <c r="D2" t="s">
        <v>4</v>
      </c>
    </row>
    <row r="3">
      <c r="A3">
        <v>1.0</v>
      </c>
      <c r="B3" t="s">
        <v>8</v>
      </c>
      <c r="C3">
        <v>1987.0</v>
      </c>
      <c r="D3">
        <v>10.0</v>
      </c>
    </row>
    <row r="4">
      <c r="A4">
        <v>6.0</v>
      </c>
      <c r="B4" t="s">
        <v>9</v>
      </c>
      <c r="C4">
        <v>1987.0</v>
      </c>
      <c r="D4">
        <v>9.0</v>
      </c>
    </row>
    <row r="5">
      <c r="A5">
        <v>2.0</v>
      </c>
      <c r="B5" t="s">
        <v>10</v>
      </c>
      <c r="C5">
        <v>1993.0</v>
      </c>
      <c r="D5">
        <v>8.0</v>
      </c>
    </row>
    <row r="6">
      <c r="A6">
        <v>5.0</v>
      </c>
      <c r="B6" t="s">
        <v>11</v>
      </c>
      <c r="C6">
        <v>1997.0</v>
      </c>
      <c r="D6">
        <v>7.0</v>
      </c>
    </row>
    <row r="7">
      <c r="A7">
        <v>3.0</v>
      </c>
      <c r="B7" t="s">
        <v>13</v>
      </c>
      <c r="C7">
        <v>1994.0</v>
      </c>
      <c r="D7">
        <v>6.0</v>
      </c>
    </row>
    <row r="8">
      <c r="A8">
        <v>4.0</v>
      </c>
      <c r="B8" t="s">
        <v>14</v>
      </c>
      <c r="C8">
        <v>1981.0</v>
      </c>
      <c r="D8">
        <v>5.0</v>
      </c>
    </row>
    <row r="9">
      <c r="A9">
        <v>7.0</v>
      </c>
      <c r="B9" t="s">
        <v>18</v>
      </c>
      <c r="C9">
        <v>1978.0</v>
      </c>
      <c r="D9">
        <v>3.0</v>
      </c>
    </row>
    <row r="10">
      <c r="A10">
        <v>8.0</v>
      </c>
      <c r="B10" t="s">
        <v>19</v>
      </c>
      <c r="C10">
        <v>1986.0</v>
      </c>
      <c r="D10">
        <v>2.0</v>
      </c>
    </row>
    <row r="11">
      <c r="A11">
        <v>9.0</v>
      </c>
      <c r="B11" t="s">
        <v>20</v>
      </c>
      <c r="C11">
        <v>1978.0</v>
      </c>
      <c r="D11">
        <v>1.0</v>
      </c>
    </row>
    <row r="13">
      <c r="B13" s="1" t="s">
        <v>22</v>
      </c>
    </row>
    <row r="14">
      <c r="A14">
        <v>1.0</v>
      </c>
      <c r="B14" t="s">
        <v>23</v>
      </c>
      <c r="C14">
        <v>1961.0</v>
      </c>
      <c r="D14">
        <v>10.0</v>
      </c>
    </row>
    <row r="15">
      <c r="A15">
        <v>2.0</v>
      </c>
      <c r="B15" t="s">
        <v>25</v>
      </c>
      <c r="C15">
        <v>1973.0</v>
      </c>
      <c r="D15">
        <v>9.0</v>
      </c>
    </row>
    <row r="17">
      <c r="B17" s="1" t="s">
        <v>26</v>
      </c>
    </row>
    <row r="18">
      <c r="A18">
        <v>1.0</v>
      </c>
      <c r="B18" t="s">
        <v>28</v>
      </c>
      <c r="C18">
        <v>1987.0</v>
      </c>
      <c r="D18">
        <v>10.0</v>
      </c>
    </row>
    <row r="19">
      <c r="A19">
        <v>2.0</v>
      </c>
      <c r="B19" t="s">
        <v>29</v>
      </c>
      <c r="C19">
        <v>1989.0</v>
      </c>
      <c r="D19">
        <v>9.0</v>
      </c>
    </row>
    <row r="20">
      <c r="A20">
        <v>3.0</v>
      </c>
      <c r="B20" t="s">
        <v>31</v>
      </c>
      <c r="C20">
        <v>1993.0</v>
      </c>
      <c r="D20">
        <v>8.0</v>
      </c>
    </row>
    <row r="21" ht="15.75" customHeight="1">
      <c r="A21">
        <v>5.0</v>
      </c>
      <c r="B21" t="s">
        <v>34</v>
      </c>
      <c r="C21">
        <v>1983.0</v>
      </c>
      <c r="D21">
        <v>7.0</v>
      </c>
    </row>
    <row r="22" ht="15.75" customHeight="1">
      <c r="A22">
        <v>6.0</v>
      </c>
      <c r="B22" t="s">
        <v>35</v>
      </c>
      <c r="C22">
        <v>1987.0</v>
      </c>
      <c r="D22">
        <v>6.0</v>
      </c>
    </row>
    <row r="23" ht="15.75" customHeight="1">
      <c r="A23">
        <v>4.0</v>
      </c>
      <c r="B23" t="s">
        <v>32</v>
      </c>
      <c r="C23">
        <v>1975.0</v>
      </c>
      <c r="D23">
        <v>5.0</v>
      </c>
    </row>
    <row r="24" ht="15.75" customHeight="1">
      <c r="A24">
        <v>7.0</v>
      </c>
      <c r="B24" t="s">
        <v>39</v>
      </c>
      <c r="C24">
        <v>1990.0</v>
      </c>
      <c r="D24">
        <v>4.0</v>
      </c>
    </row>
    <row r="25" ht="15.75" customHeight="1"/>
    <row r="26" ht="15.75" customHeight="1">
      <c r="B26" s="1" t="s">
        <v>40</v>
      </c>
    </row>
    <row r="27" ht="15.75" customHeight="1">
      <c r="A27">
        <v>1.0</v>
      </c>
      <c r="B27" t="s">
        <v>44</v>
      </c>
      <c r="C27">
        <v>1997.0</v>
      </c>
      <c r="D27">
        <v>10.0</v>
      </c>
    </row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8.71"/>
    <col customWidth="1" min="2" max="2" width="0.43"/>
    <col customWidth="1" min="3" max="26" width="8.71"/>
  </cols>
  <sheetData>
    <row r="3">
      <c r="A3" s="3" t="s">
        <v>7</v>
      </c>
      <c r="B3" s="4"/>
      <c r="C3" s="4"/>
      <c r="D3" s="4"/>
    </row>
    <row r="4">
      <c r="A4" s="5" t="s">
        <v>12</v>
      </c>
      <c r="B4" s="5" t="s">
        <v>15</v>
      </c>
      <c r="C4" s="5" t="s">
        <v>16</v>
      </c>
      <c r="D4" s="5" t="s">
        <v>17</v>
      </c>
    </row>
    <row r="5">
      <c r="A5" s="6" t="s">
        <v>6</v>
      </c>
      <c r="B5" s="7">
        <v>0.0</v>
      </c>
      <c r="C5" s="4">
        <v>10.0</v>
      </c>
      <c r="D5" s="4">
        <f t="shared" ref="D5:D12" si="1">B5+C5</f>
        <v>10</v>
      </c>
    </row>
    <row r="6">
      <c r="A6" s="6" t="s">
        <v>8</v>
      </c>
      <c r="B6" s="7">
        <v>0.0</v>
      </c>
      <c r="C6" s="4">
        <v>8.0</v>
      </c>
      <c r="D6" s="4">
        <f t="shared" si="1"/>
        <v>8</v>
      </c>
    </row>
    <row r="7">
      <c r="A7" s="6" t="s">
        <v>10</v>
      </c>
      <c r="B7" s="7">
        <v>0.0</v>
      </c>
      <c r="C7" s="4">
        <v>9.0</v>
      </c>
      <c r="D7" s="4">
        <f t="shared" si="1"/>
        <v>9</v>
      </c>
    </row>
    <row r="8">
      <c r="A8" s="9" t="s">
        <v>42</v>
      </c>
      <c r="B8" s="7">
        <v>0.0</v>
      </c>
      <c r="C8" s="4">
        <v>7.0</v>
      </c>
      <c r="D8" s="4">
        <f t="shared" si="1"/>
        <v>7</v>
      </c>
    </row>
    <row r="9">
      <c r="A9" s="6" t="s">
        <v>24</v>
      </c>
      <c r="B9" s="7">
        <v>0.0</v>
      </c>
      <c r="C9" s="7">
        <v>6.0</v>
      </c>
      <c r="D9" s="4">
        <f t="shared" si="1"/>
        <v>6</v>
      </c>
    </row>
    <row r="10">
      <c r="A10" s="6" t="s">
        <v>18</v>
      </c>
      <c r="B10" s="7">
        <v>0.0</v>
      </c>
      <c r="C10" s="7">
        <v>5.0</v>
      </c>
      <c r="D10" s="4">
        <f t="shared" si="1"/>
        <v>5</v>
      </c>
    </row>
    <row r="11">
      <c r="A11" s="6" t="s">
        <v>30</v>
      </c>
      <c r="B11" s="7">
        <v>0.0</v>
      </c>
      <c r="C11" s="7">
        <v>4.0</v>
      </c>
      <c r="D11" s="4">
        <f t="shared" si="1"/>
        <v>4</v>
      </c>
    </row>
    <row r="12">
      <c r="A12" s="6" t="s">
        <v>13</v>
      </c>
      <c r="B12" s="7">
        <v>0.0</v>
      </c>
      <c r="C12" s="7">
        <v>3.0</v>
      </c>
      <c r="D12" s="4">
        <f t="shared" si="1"/>
        <v>3</v>
      </c>
    </row>
    <row r="15">
      <c r="A15" s="3" t="s">
        <v>54</v>
      </c>
      <c r="B15" s="4"/>
      <c r="C15" s="4"/>
      <c r="D15" s="4"/>
    </row>
    <row r="16">
      <c r="A16" s="6" t="s">
        <v>56</v>
      </c>
      <c r="B16" s="7">
        <v>0.0</v>
      </c>
      <c r="C16" s="4">
        <v>10.0</v>
      </c>
      <c r="D16" s="4">
        <f t="shared" ref="D16:D18" si="2">B16+C16</f>
        <v>10</v>
      </c>
    </row>
    <row r="17">
      <c r="A17" s="6" t="s">
        <v>41</v>
      </c>
      <c r="B17" s="7">
        <v>0.0</v>
      </c>
      <c r="C17" s="4">
        <v>9.0</v>
      </c>
      <c r="D17" s="4">
        <f t="shared" si="2"/>
        <v>9</v>
      </c>
    </row>
    <row r="18">
      <c r="A18" s="6" t="s">
        <v>23</v>
      </c>
      <c r="B18" s="7">
        <v>0.0</v>
      </c>
      <c r="C18" s="7">
        <v>8.0</v>
      </c>
      <c r="D18" s="4">
        <f t="shared" si="2"/>
        <v>8</v>
      </c>
    </row>
    <row r="21" ht="15.75" customHeight="1">
      <c r="A21" s="3" t="s">
        <v>26</v>
      </c>
      <c r="B21" s="4"/>
      <c r="C21" s="4"/>
      <c r="D21" s="4"/>
    </row>
    <row r="22" ht="15.75" customHeight="1">
      <c r="A22" s="6" t="s">
        <v>46</v>
      </c>
      <c r="B22" s="7">
        <v>0.0</v>
      </c>
      <c r="C22" s="4">
        <v>10.0</v>
      </c>
      <c r="D22" s="4">
        <f t="shared" ref="D22:D27" si="3">B22+C22</f>
        <v>10</v>
      </c>
    </row>
    <row r="23" ht="15.75" customHeight="1">
      <c r="A23" s="6" t="s">
        <v>48</v>
      </c>
      <c r="B23" s="7">
        <v>0.0</v>
      </c>
      <c r="C23" s="4">
        <v>9.0</v>
      </c>
      <c r="D23" s="4">
        <f t="shared" si="3"/>
        <v>9</v>
      </c>
    </row>
    <row r="24" ht="15.75" customHeight="1">
      <c r="A24" s="6" t="s">
        <v>11</v>
      </c>
      <c r="B24" s="7">
        <v>0.0</v>
      </c>
      <c r="C24" s="4">
        <v>8.0</v>
      </c>
      <c r="D24" s="4">
        <f t="shared" si="3"/>
        <v>8</v>
      </c>
    </row>
    <row r="25" ht="15.75" customHeight="1">
      <c r="A25" s="6" t="s">
        <v>50</v>
      </c>
      <c r="B25" s="7">
        <v>0.0</v>
      </c>
      <c r="C25" s="4">
        <v>7.0</v>
      </c>
      <c r="D25" s="4">
        <f t="shared" si="3"/>
        <v>7</v>
      </c>
    </row>
    <row r="26" ht="15.75" customHeight="1">
      <c r="A26" s="6" t="s">
        <v>57</v>
      </c>
      <c r="B26" s="7">
        <v>0.0</v>
      </c>
      <c r="C26" s="7">
        <v>6.0</v>
      </c>
      <c r="D26" s="4">
        <f t="shared" si="3"/>
        <v>6</v>
      </c>
    </row>
    <row r="27" ht="15.75" customHeight="1">
      <c r="A27" s="9" t="s">
        <v>58</v>
      </c>
      <c r="B27" s="7">
        <v>0.0</v>
      </c>
      <c r="C27" s="7">
        <v>5.0</v>
      </c>
      <c r="D27" s="4">
        <f t="shared" si="3"/>
        <v>5</v>
      </c>
    </row>
    <row r="28" ht="15.75" customHeight="1"/>
    <row r="29" ht="15.75" customHeight="1"/>
    <row r="30" ht="15.75" customHeight="1">
      <c r="A30" s="3" t="s">
        <v>40</v>
      </c>
      <c r="B30" s="4"/>
      <c r="C30" s="4"/>
      <c r="D30" s="4"/>
    </row>
    <row r="31" ht="15.75" customHeight="1">
      <c r="A31" s="10" t="s">
        <v>53</v>
      </c>
      <c r="B31" s="7">
        <v>0.0</v>
      </c>
      <c r="C31" s="4">
        <v>10.0</v>
      </c>
      <c r="D31" s="4">
        <f t="shared" ref="D31:D32" si="4">B31+C31</f>
        <v>10</v>
      </c>
    </row>
    <row r="32" ht="15.75" customHeight="1">
      <c r="A32" s="10" t="s">
        <v>44</v>
      </c>
      <c r="B32" s="7">
        <v>0.0</v>
      </c>
      <c r="C32" s="4">
        <v>9.0</v>
      </c>
      <c r="D32" s="4">
        <f t="shared" si="4"/>
        <v>9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0.71"/>
    <col customWidth="1" min="3" max="3" width="12.0"/>
    <col customWidth="1" min="4" max="26" width="8.71"/>
  </cols>
  <sheetData>
    <row r="1">
      <c r="B1" s="1" t="s">
        <v>0</v>
      </c>
      <c r="C1" s="1"/>
      <c r="D1" s="1"/>
    </row>
    <row r="2">
      <c r="A2" t="s">
        <v>1</v>
      </c>
      <c r="B2" t="s">
        <v>2</v>
      </c>
      <c r="C2" t="s">
        <v>3</v>
      </c>
      <c r="D2" t="s">
        <v>4</v>
      </c>
    </row>
    <row r="3">
      <c r="B3" s="2" t="s">
        <v>5</v>
      </c>
      <c r="C3">
        <v>1996.0</v>
      </c>
      <c r="D3">
        <v>10.0</v>
      </c>
    </row>
    <row r="4">
      <c r="B4" s="2" t="s">
        <v>6</v>
      </c>
      <c r="C4" s="2">
        <v>1987.0</v>
      </c>
      <c r="D4">
        <v>9.0</v>
      </c>
    </row>
    <row r="5">
      <c r="B5" s="2" t="s">
        <v>21</v>
      </c>
      <c r="C5" s="2">
        <v>1976.0</v>
      </c>
      <c r="D5">
        <v>8.0</v>
      </c>
    </row>
    <row r="6">
      <c r="B6" s="2" t="s">
        <v>24</v>
      </c>
      <c r="C6" s="2">
        <v>1978.0</v>
      </c>
      <c r="D6">
        <v>7.0</v>
      </c>
    </row>
    <row r="7">
      <c r="B7" s="2" t="s">
        <v>8</v>
      </c>
      <c r="C7" s="2">
        <v>1987.0</v>
      </c>
      <c r="D7">
        <v>6.0</v>
      </c>
    </row>
    <row r="8">
      <c r="B8" s="2" t="s">
        <v>13</v>
      </c>
      <c r="C8" s="2">
        <v>1994.0</v>
      </c>
      <c r="D8">
        <v>5.0</v>
      </c>
    </row>
    <row r="9">
      <c r="B9" s="2" t="s">
        <v>27</v>
      </c>
      <c r="C9" s="2"/>
      <c r="D9">
        <v>4.0</v>
      </c>
    </row>
    <row r="10">
      <c r="B10" s="2" t="s">
        <v>9</v>
      </c>
      <c r="C10" s="2">
        <v>1987.0</v>
      </c>
      <c r="D10">
        <v>3.0</v>
      </c>
    </row>
    <row r="11">
      <c r="B11" s="2" t="s">
        <v>18</v>
      </c>
      <c r="C11" s="2">
        <v>1978.0</v>
      </c>
      <c r="D11">
        <v>2.0</v>
      </c>
    </row>
    <row r="12">
      <c r="B12" s="2" t="s">
        <v>20</v>
      </c>
      <c r="C12" s="2">
        <v>1978.0</v>
      </c>
      <c r="D12">
        <v>1.0</v>
      </c>
    </row>
    <row r="13">
      <c r="B13" s="2" t="s">
        <v>30</v>
      </c>
      <c r="C13" s="2">
        <v>1983.0</v>
      </c>
      <c r="D13">
        <v>0.0</v>
      </c>
    </row>
    <row r="14">
      <c r="B14" s="2" t="s">
        <v>32</v>
      </c>
      <c r="C14" s="2">
        <v>1975.0</v>
      </c>
      <c r="D14">
        <v>0.0</v>
      </c>
    </row>
    <row r="17">
      <c r="B17" s="8" t="s">
        <v>33</v>
      </c>
    </row>
    <row r="18">
      <c r="B18" s="2" t="s">
        <v>36</v>
      </c>
      <c r="C18" s="2">
        <v>1998.0</v>
      </c>
      <c r="D18">
        <v>10.0</v>
      </c>
    </row>
    <row r="19">
      <c r="B19" s="2" t="s">
        <v>37</v>
      </c>
      <c r="C19" s="2">
        <v>1998.0</v>
      </c>
      <c r="D19">
        <v>9.0</v>
      </c>
    </row>
    <row r="20" ht="17.25" customHeight="1">
      <c r="B20" s="2" t="s">
        <v>38</v>
      </c>
      <c r="C20" s="2">
        <v>2002.0</v>
      </c>
      <c r="D20">
        <v>8.0</v>
      </c>
    </row>
    <row r="21" ht="15.75" customHeight="1"/>
    <row r="22" ht="15.75" customHeight="1">
      <c r="B22" s="1" t="s">
        <v>22</v>
      </c>
    </row>
    <row r="23" ht="15.75" customHeight="1">
      <c r="B23" s="2" t="s">
        <v>41</v>
      </c>
      <c r="C23" s="2">
        <v>1973.0</v>
      </c>
      <c r="D23">
        <v>10.0</v>
      </c>
    </row>
    <row r="24" ht="15.75" customHeight="1">
      <c r="B24" s="2" t="s">
        <v>43</v>
      </c>
      <c r="C24" s="2">
        <v>1968.0</v>
      </c>
      <c r="D24">
        <v>9.0</v>
      </c>
    </row>
    <row r="25" ht="15.75" customHeight="1">
      <c r="B25" s="2" t="s">
        <v>45</v>
      </c>
      <c r="C25" s="2">
        <v>1968.0</v>
      </c>
      <c r="D25">
        <v>8.0</v>
      </c>
    </row>
    <row r="26" ht="15.75" customHeight="1"/>
    <row r="27" ht="15.75" customHeight="1"/>
    <row r="28" ht="15.75" customHeight="1">
      <c r="B28" s="1" t="s">
        <v>26</v>
      </c>
    </row>
    <row r="29" ht="15.75" customHeight="1">
      <c r="B29" s="2" t="s">
        <v>28</v>
      </c>
      <c r="C29" s="2">
        <v>1987.0</v>
      </c>
      <c r="D29">
        <v>10.0</v>
      </c>
    </row>
    <row r="30" ht="15.75" customHeight="1">
      <c r="B30" s="2" t="s">
        <v>29</v>
      </c>
      <c r="C30" s="2">
        <v>1989.0</v>
      </c>
      <c r="D30">
        <v>9.0</v>
      </c>
    </row>
    <row r="31" ht="15.75" customHeight="1">
      <c r="B31" s="2" t="s">
        <v>46</v>
      </c>
      <c r="C31" s="2">
        <v>1988.0</v>
      </c>
      <c r="D31">
        <v>8.0</v>
      </c>
    </row>
    <row r="32" ht="15.75" customHeight="1">
      <c r="B32" s="2" t="s">
        <v>47</v>
      </c>
      <c r="C32" s="2">
        <v>1982.0</v>
      </c>
      <c r="D32">
        <v>7.0</v>
      </c>
    </row>
    <row r="33" ht="15.75" customHeight="1">
      <c r="B33" s="2" t="s">
        <v>48</v>
      </c>
      <c r="C33" s="2">
        <v>1992.0</v>
      </c>
      <c r="D33">
        <v>6.0</v>
      </c>
    </row>
    <row r="34" ht="15.75" customHeight="1">
      <c r="B34" s="2" t="s">
        <v>49</v>
      </c>
      <c r="C34" s="2">
        <v>1986.0</v>
      </c>
      <c r="D34">
        <v>5.0</v>
      </c>
    </row>
    <row r="35" ht="15.75" customHeight="1">
      <c r="B35" s="2" t="s">
        <v>50</v>
      </c>
      <c r="C35" s="2">
        <v>1985.0</v>
      </c>
      <c r="D35">
        <v>4.0</v>
      </c>
    </row>
    <row r="36" ht="15.75" customHeight="1">
      <c r="B36" s="2" t="s">
        <v>51</v>
      </c>
      <c r="C36" s="2">
        <v>1988.0</v>
      </c>
      <c r="D36">
        <v>3.0</v>
      </c>
    </row>
    <row r="37" ht="15.75" customHeight="1">
      <c r="B37" s="2" t="s">
        <v>52</v>
      </c>
      <c r="C37" s="2">
        <v>1997.0</v>
      </c>
      <c r="D37">
        <v>2.0</v>
      </c>
    </row>
    <row r="38" ht="15.75" customHeight="1"/>
    <row r="39" ht="15.75" customHeight="1"/>
    <row r="40" ht="15.75" customHeight="1">
      <c r="B40" s="1" t="s">
        <v>40</v>
      </c>
    </row>
    <row r="41" ht="15.75" customHeight="1">
      <c r="B41" s="2" t="s">
        <v>53</v>
      </c>
      <c r="C41" s="2">
        <v>1993.0</v>
      </c>
      <c r="D41">
        <v>10.0</v>
      </c>
    </row>
    <row r="42" ht="15.75" customHeight="1">
      <c r="B42" s="2" t="s">
        <v>44</v>
      </c>
      <c r="C42" s="2">
        <v>1997.0</v>
      </c>
      <c r="D42">
        <v>9.0</v>
      </c>
    </row>
    <row r="43" ht="15.75" customHeight="1">
      <c r="B43" s="2" t="s">
        <v>55</v>
      </c>
      <c r="C43" s="2">
        <v>1983.0</v>
      </c>
      <c r="D43">
        <v>8.0</v>
      </c>
    </row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2.0"/>
    <col customWidth="1" min="2" max="26" width="8.71"/>
  </cols>
  <sheetData>
    <row r="3">
      <c r="A3" s="12" t="s">
        <v>7</v>
      </c>
    </row>
    <row r="4">
      <c r="A4" s="4" t="s">
        <v>12</v>
      </c>
      <c r="B4" s="4" t="s">
        <v>59</v>
      </c>
      <c r="C4" s="4" t="s">
        <v>60</v>
      </c>
      <c r="D4" s="4" t="s">
        <v>61</v>
      </c>
      <c r="E4" s="4" t="s">
        <v>62</v>
      </c>
      <c r="F4" s="4" t="s">
        <v>17</v>
      </c>
    </row>
    <row r="5">
      <c r="A5" s="6" t="s">
        <v>6</v>
      </c>
      <c r="B5" s="4">
        <v>8.0</v>
      </c>
      <c r="C5" s="4">
        <v>10.0</v>
      </c>
      <c r="D5" s="4">
        <v>10.0</v>
      </c>
      <c r="E5" s="4">
        <v>10.0</v>
      </c>
      <c r="F5" s="4">
        <f t="shared" ref="F5:F15" si="1">SUM(B5:E5)</f>
        <v>38</v>
      </c>
    </row>
    <row r="6">
      <c r="A6" s="6" t="s">
        <v>5</v>
      </c>
      <c r="B6" s="4">
        <v>10.0</v>
      </c>
      <c r="C6" s="4">
        <v>9.0</v>
      </c>
      <c r="D6" s="4">
        <v>9.0</v>
      </c>
      <c r="E6" s="4">
        <v>9.0</v>
      </c>
      <c r="F6" s="4">
        <f t="shared" si="1"/>
        <v>37</v>
      </c>
    </row>
    <row r="7">
      <c r="A7" s="6" t="s">
        <v>63</v>
      </c>
      <c r="B7" s="4">
        <v>9.0</v>
      </c>
      <c r="C7" s="4">
        <v>8.0</v>
      </c>
      <c r="D7" s="4">
        <v>8.0</v>
      </c>
      <c r="E7" s="4">
        <v>8.0</v>
      </c>
      <c r="F7" s="4">
        <f t="shared" si="1"/>
        <v>33</v>
      </c>
    </row>
    <row r="8">
      <c r="A8" s="6" t="s">
        <v>8</v>
      </c>
      <c r="B8" s="4">
        <v>7.0</v>
      </c>
      <c r="C8" s="4">
        <v>7.0</v>
      </c>
      <c r="D8" s="4">
        <v>7.0</v>
      </c>
      <c r="E8" s="4">
        <v>7.0</v>
      </c>
      <c r="F8" s="4">
        <f t="shared" si="1"/>
        <v>28</v>
      </c>
    </row>
    <row r="9">
      <c r="A9" s="6" t="s">
        <v>24</v>
      </c>
      <c r="B9" s="4">
        <v>4.0</v>
      </c>
      <c r="C9" s="4">
        <v>6.0</v>
      </c>
      <c r="D9" s="4">
        <v>6.0</v>
      </c>
      <c r="E9" s="4">
        <v>6.0</v>
      </c>
      <c r="F9" s="4">
        <f t="shared" si="1"/>
        <v>22</v>
      </c>
    </row>
    <row r="10">
      <c r="A10" s="9" t="s">
        <v>42</v>
      </c>
      <c r="B10" s="4">
        <v>5.0</v>
      </c>
      <c r="C10" s="4">
        <v>5.0</v>
      </c>
      <c r="D10" s="4">
        <v>5.0</v>
      </c>
      <c r="E10" s="4">
        <v>5.0</v>
      </c>
      <c r="F10" s="4">
        <f t="shared" si="1"/>
        <v>20</v>
      </c>
    </row>
    <row r="11">
      <c r="A11" s="6" t="s">
        <v>13</v>
      </c>
      <c r="B11" s="4">
        <v>2.0</v>
      </c>
      <c r="C11" s="4">
        <v>4.0</v>
      </c>
      <c r="D11" s="4">
        <v>4.0</v>
      </c>
      <c r="E11" s="4">
        <v>3.0</v>
      </c>
      <c r="F11" s="4">
        <f t="shared" si="1"/>
        <v>13</v>
      </c>
    </row>
    <row r="12">
      <c r="A12" s="6" t="s">
        <v>18</v>
      </c>
      <c r="B12" s="4"/>
      <c r="C12" s="4">
        <v>3.0</v>
      </c>
      <c r="D12" s="4">
        <v>3.0</v>
      </c>
      <c r="E12" s="4">
        <v>1.0</v>
      </c>
      <c r="F12" s="4">
        <f t="shared" si="1"/>
        <v>7</v>
      </c>
    </row>
    <row r="13">
      <c r="A13" s="6" t="s">
        <v>64</v>
      </c>
      <c r="B13" s="4">
        <v>6.0</v>
      </c>
      <c r="C13" s="4"/>
      <c r="D13" s="4"/>
      <c r="E13" s="4"/>
      <c r="F13" s="4">
        <f t="shared" si="1"/>
        <v>6</v>
      </c>
    </row>
    <row r="14">
      <c r="A14" s="6" t="s">
        <v>65</v>
      </c>
      <c r="B14" s="4">
        <v>3.0</v>
      </c>
      <c r="C14" s="4"/>
      <c r="D14" s="4"/>
      <c r="E14" s="4"/>
      <c r="F14" s="4">
        <f t="shared" si="1"/>
        <v>3</v>
      </c>
    </row>
    <row r="15">
      <c r="A15" s="6" t="s">
        <v>66</v>
      </c>
      <c r="B15" s="4">
        <v>1.0</v>
      </c>
      <c r="C15" s="4"/>
      <c r="D15" s="4"/>
      <c r="E15" s="4"/>
      <c r="F15" s="4">
        <f t="shared" si="1"/>
        <v>1</v>
      </c>
    </row>
    <row r="18">
      <c r="A18" s="3" t="s">
        <v>54</v>
      </c>
      <c r="B18" s="4"/>
      <c r="C18" s="4"/>
      <c r="D18" s="4"/>
      <c r="E18" s="4"/>
      <c r="F18" s="4"/>
    </row>
    <row r="19">
      <c r="A19" s="6" t="s">
        <v>67</v>
      </c>
      <c r="B19" s="4">
        <v>10.0</v>
      </c>
      <c r="C19" s="4">
        <v>10.0</v>
      </c>
      <c r="D19" s="4">
        <v>10.0</v>
      </c>
      <c r="E19" s="4">
        <v>4.0</v>
      </c>
      <c r="F19" s="4">
        <f t="shared" ref="F19:F21" si="2">SUM(B19:E19)</f>
        <v>34</v>
      </c>
    </row>
    <row r="20">
      <c r="A20" s="6" t="s">
        <v>41</v>
      </c>
      <c r="B20" s="4">
        <v>9.0</v>
      </c>
      <c r="C20" s="4">
        <v>9.0</v>
      </c>
      <c r="D20" s="4">
        <v>9.0</v>
      </c>
      <c r="E20" s="4">
        <v>2.0</v>
      </c>
      <c r="F20" s="4">
        <f t="shared" si="2"/>
        <v>29</v>
      </c>
    </row>
    <row r="21" ht="15.75" customHeight="1">
      <c r="A21" s="6" t="s">
        <v>23</v>
      </c>
      <c r="B21" s="4">
        <v>8.0</v>
      </c>
      <c r="C21" s="4">
        <v>8.0</v>
      </c>
      <c r="D21" s="4">
        <v>8.0</v>
      </c>
      <c r="E21" s="4"/>
      <c r="F21" s="4">
        <f t="shared" si="2"/>
        <v>24</v>
      </c>
    </row>
    <row r="22" ht="15.75" customHeight="1"/>
    <row r="23" ht="15.75" customHeight="1"/>
    <row r="24" ht="15.75" customHeight="1">
      <c r="A24" s="3" t="s">
        <v>26</v>
      </c>
      <c r="B24" s="4"/>
      <c r="C24" s="4"/>
      <c r="D24" s="4"/>
      <c r="E24" s="4"/>
      <c r="F24" s="4"/>
    </row>
    <row r="25" ht="15.75" customHeight="1">
      <c r="A25" s="6" t="s">
        <v>50</v>
      </c>
      <c r="B25" s="4">
        <v>7.0</v>
      </c>
      <c r="C25" s="4">
        <v>6.0</v>
      </c>
      <c r="D25" s="4">
        <v>8.0</v>
      </c>
      <c r="E25" s="4"/>
      <c r="F25" s="4">
        <f t="shared" ref="F25:F32" si="3">SUM(B25:E25)</f>
        <v>21</v>
      </c>
    </row>
    <row r="26" ht="15.75" customHeight="1">
      <c r="A26" s="6" t="s">
        <v>68</v>
      </c>
      <c r="B26" s="4">
        <v>8.0</v>
      </c>
      <c r="C26" s="4">
        <v>5.0</v>
      </c>
      <c r="D26" s="4">
        <v>7.0</v>
      </c>
      <c r="E26" s="4"/>
      <c r="F26" s="4">
        <f t="shared" si="3"/>
        <v>20</v>
      </c>
    </row>
    <row r="27" ht="15.75" customHeight="1">
      <c r="A27" s="4" t="s">
        <v>47</v>
      </c>
      <c r="B27" s="4"/>
      <c r="C27" s="4">
        <v>10.0</v>
      </c>
      <c r="D27" s="4">
        <v>10.0</v>
      </c>
      <c r="E27" s="4"/>
      <c r="F27" s="4">
        <f t="shared" si="3"/>
        <v>20</v>
      </c>
    </row>
    <row r="28" ht="15.75" customHeight="1">
      <c r="A28" s="6" t="s">
        <v>46</v>
      </c>
      <c r="B28" s="4">
        <v>10.0</v>
      </c>
      <c r="C28" s="4">
        <v>9.0</v>
      </c>
      <c r="D28" s="4"/>
      <c r="E28" s="4"/>
      <c r="F28" s="4">
        <f t="shared" si="3"/>
        <v>19</v>
      </c>
    </row>
    <row r="29" ht="15.75" customHeight="1">
      <c r="A29" s="6" t="s">
        <v>71</v>
      </c>
      <c r="B29" s="4">
        <v>6.0</v>
      </c>
      <c r="C29" s="4">
        <v>7.0</v>
      </c>
      <c r="D29" s="4">
        <v>6.0</v>
      </c>
      <c r="E29" s="4"/>
      <c r="F29" s="4">
        <f t="shared" si="3"/>
        <v>19</v>
      </c>
    </row>
    <row r="30" ht="15.75" customHeight="1">
      <c r="A30" s="6" t="s">
        <v>72</v>
      </c>
      <c r="B30" s="4">
        <v>5.0</v>
      </c>
      <c r="C30" s="4">
        <v>4.0</v>
      </c>
      <c r="D30" s="4">
        <v>9.0</v>
      </c>
      <c r="E30" s="4"/>
      <c r="F30" s="4">
        <f t="shared" si="3"/>
        <v>18</v>
      </c>
    </row>
    <row r="31" ht="15.75" customHeight="1">
      <c r="A31" s="9" t="s">
        <v>38</v>
      </c>
      <c r="B31" s="4">
        <v>9.0</v>
      </c>
      <c r="C31" s="4"/>
      <c r="D31" s="4"/>
      <c r="E31" s="4"/>
      <c r="F31" s="4">
        <f t="shared" si="3"/>
        <v>9</v>
      </c>
    </row>
    <row r="32" ht="15.75" customHeight="1">
      <c r="A32" s="4" t="s">
        <v>73</v>
      </c>
      <c r="B32" s="4"/>
      <c r="C32" s="4">
        <v>8.0</v>
      </c>
      <c r="D32" s="4"/>
      <c r="E32" s="4"/>
      <c r="F32" s="4">
        <f t="shared" si="3"/>
        <v>8</v>
      </c>
    </row>
    <row r="33" ht="15.75" customHeight="1"/>
    <row r="34" ht="15.75" customHeight="1"/>
    <row r="35" ht="15.75" customHeight="1">
      <c r="A35" s="3" t="s">
        <v>40</v>
      </c>
      <c r="B35" s="4"/>
      <c r="C35" s="4"/>
      <c r="D35" s="4"/>
      <c r="E35" s="4"/>
      <c r="F35" s="4"/>
    </row>
    <row r="36" ht="15.75" customHeight="1">
      <c r="A36" s="10" t="s">
        <v>44</v>
      </c>
      <c r="B36" s="4">
        <v>9.0</v>
      </c>
      <c r="C36" s="4">
        <v>10.0</v>
      </c>
      <c r="D36" s="4">
        <v>10.0</v>
      </c>
      <c r="E36" s="4"/>
      <c r="F36" s="4">
        <f t="shared" ref="F36:F37" si="4">SUM(B36:E36)</f>
        <v>29</v>
      </c>
    </row>
    <row r="37" ht="15.75" customHeight="1">
      <c r="A37" s="10" t="s">
        <v>53</v>
      </c>
      <c r="B37" s="4">
        <v>10.0</v>
      </c>
      <c r="C37" s="4"/>
      <c r="D37" s="4"/>
      <c r="E37" s="4"/>
      <c r="F37" s="4">
        <f t="shared" si="4"/>
        <v>10</v>
      </c>
    </row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sheetData>
    <row r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>
      <c r="A2" s="13"/>
      <c r="B2" s="14" t="s">
        <v>0</v>
      </c>
      <c r="C2" s="15"/>
      <c r="D2" s="15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>
      <c r="A3" s="16" t="s">
        <v>1</v>
      </c>
      <c r="B3" s="17" t="s">
        <v>2</v>
      </c>
      <c r="C3" s="17" t="s">
        <v>3</v>
      </c>
      <c r="D3" s="17" t="s">
        <v>4</v>
      </c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>
      <c r="A4" s="18">
        <v>1.0</v>
      </c>
      <c r="B4" s="19" t="s">
        <v>6</v>
      </c>
      <c r="C4" s="20">
        <v>1987.0</v>
      </c>
      <c r="D4" s="21">
        <v>10.0</v>
      </c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>
      <c r="A5" s="18">
        <v>2.0</v>
      </c>
      <c r="B5" s="19" t="s">
        <v>42</v>
      </c>
      <c r="C5" s="20">
        <v>1978.0</v>
      </c>
      <c r="D5" s="21">
        <v>9.0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>
      <c r="A6" s="18">
        <v>3.0</v>
      </c>
      <c r="B6" s="19" t="s">
        <v>8</v>
      </c>
      <c r="C6" s="20">
        <v>1987.0</v>
      </c>
      <c r="D6" s="21">
        <v>8.0</v>
      </c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>
      <c r="A7" s="18">
        <v>4.0</v>
      </c>
      <c r="B7" s="19" t="s">
        <v>24</v>
      </c>
      <c r="C7" s="20">
        <v>1978.0</v>
      </c>
      <c r="D7" s="21">
        <v>7.0</v>
      </c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>
      <c r="A8" s="18">
        <v>5.0</v>
      </c>
      <c r="B8" s="19" t="s">
        <v>13</v>
      </c>
      <c r="C8" s="20">
        <v>1994.0</v>
      </c>
      <c r="D8" s="21">
        <v>6.0</v>
      </c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>
      <c r="A9" s="18">
        <v>6.0</v>
      </c>
      <c r="B9" s="19" t="s">
        <v>64</v>
      </c>
      <c r="C9" s="20">
        <v>1992.0</v>
      </c>
      <c r="D9" s="21">
        <v>5.0</v>
      </c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>
      <c r="A10" s="18">
        <v>7.0</v>
      </c>
      <c r="B10" s="19" t="s">
        <v>9</v>
      </c>
      <c r="C10" s="20">
        <v>1987.0</v>
      </c>
      <c r="D10" s="21">
        <v>4.0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>
      <c r="A11" s="18">
        <v>8.0</v>
      </c>
      <c r="B11" s="19" t="s">
        <v>20</v>
      </c>
      <c r="C11" s="20">
        <v>1978.0</v>
      </c>
      <c r="D11" s="21">
        <v>3.0</v>
      </c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>
      <c r="A12" s="18">
        <v>9.0</v>
      </c>
      <c r="B12" s="19" t="s">
        <v>18</v>
      </c>
      <c r="C12" s="20">
        <v>1978.0</v>
      </c>
      <c r="D12" s="21">
        <v>2.0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>
      <c r="A13" s="18">
        <v>10.0</v>
      </c>
      <c r="B13" s="19" t="s">
        <v>30</v>
      </c>
      <c r="C13" s="20">
        <v>1983.0</v>
      </c>
      <c r="D13" s="21">
        <v>1.0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>
      <c r="A14" s="18">
        <v>11.0</v>
      </c>
      <c r="B14" s="19" t="s">
        <v>69</v>
      </c>
      <c r="C14" s="20">
        <v>1994.0</v>
      </c>
      <c r="D14" s="17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>
      <c r="A15" s="18">
        <v>12.0</v>
      </c>
      <c r="B15" s="19" t="s">
        <v>70</v>
      </c>
      <c r="C15" s="20">
        <v>1991.0</v>
      </c>
      <c r="D15" s="17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>
      <c r="A18" s="13"/>
      <c r="B18" s="24" t="s">
        <v>33</v>
      </c>
      <c r="C18" s="25"/>
      <c r="D18" s="13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>
      <c r="A19" s="18">
        <v>1.0</v>
      </c>
      <c r="B19" s="19" t="s">
        <v>74</v>
      </c>
      <c r="C19" s="20">
        <v>2003.0</v>
      </c>
      <c r="D19" s="21">
        <v>10.0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>
      <c r="A20" s="18">
        <v>2.0</v>
      </c>
      <c r="B20" s="19" t="s">
        <v>75</v>
      </c>
      <c r="C20" s="20">
        <v>2003.0</v>
      </c>
      <c r="D20" s="21">
        <v>9.0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>
      <c r="A21" s="18">
        <v>3.0</v>
      </c>
      <c r="B21" s="19" t="s">
        <v>76</v>
      </c>
      <c r="C21" s="20">
        <v>2002.0</v>
      </c>
      <c r="D21" s="17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>
      <c r="A24" s="13"/>
      <c r="B24" s="14" t="s">
        <v>22</v>
      </c>
      <c r="C24" s="25"/>
      <c r="D24" s="13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>
      <c r="A25" s="18">
        <v>1.0</v>
      </c>
      <c r="B25" s="19" t="s">
        <v>77</v>
      </c>
      <c r="C25" s="20">
        <v>1960.0</v>
      </c>
      <c r="D25" s="21">
        <v>10.0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>
      <c r="A26" s="18">
        <v>2.0</v>
      </c>
      <c r="B26" s="19" t="s">
        <v>41</v>
      </c>
      <c r="C26" s="20">
        <v>1973.0</v>
      </c>
      <c r="D26" s="21">
        <v>9.0</v>
      </c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>
      <c r="A27" s="18">
        <v>3.0</v>
      </c>
      <c r="B27" s="19" t="s">
        <v>23</v>
      </c>
      <c r="C27" s="20">
        <v>1961.0</v>
      </c>
      <c r="D27" s="21">
        <v>8.0</v>
      </c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>
      <c r="A30" s="13"/>
      <c r="B30" s="14" t="s">
        <v>26</v>
      </c>
      <c r="C30" s="13"/>
      <c r="D30" s="13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>
      <c r="A31" s="18">
        <v>1.0</v>
      </c>
      <c r="B31" s="19" t="s">
        <v>47</v>
      </c>
      <c r="C31" s="20">
        <v>1982.0</v>
      </c>
      <c r="D31" s="21">
        <v>10.0</v>
      </c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>
      <c r="A32" s="18">
        <v>2.0</v>
      </c>
      <c r="B32" s="19" t="s">
        <v>27</v>
      </c>
      <c r="C32" s="20">
        <v>1989.0</v>
      </c>
      <c r="D32" s="21">
        <v>9.0</v>
      </c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>
      <c r="A33" s="18">
        <v>3.0</v>
      </c>
      <c r="B33" s="19" t="s">
        <v>29</v>
      </c>
      <c r="C33" s="20">
        <v>1989.0</v>
      </c>
      <c r="D33" s="21">
        <v>8.0</v>
      </c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>
      <c r="A34" s="18">
        <v>4.0</v>
      </c>
      <c r="B34" s="19" t="s">
        <v>57</v>
      </c>
      <c r="C34" s="20">
        <v>1984.0</v>
      </c>
      <c r="D34" s="21">
        <v>7.0</v>
      </c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>
      <c r="A35" s="18">
        <v>5.0</v>
      </c>
      <c r="B35" s="19" t="s">
        <v>78</v>
      </c>
      <c r="C35" s="20">
        <v>1989.0</v>
      </c>
      <c r="D35" s="21">
        <v>6.0</v>
      </c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>
      <c r="A36" s="18">
        <v>6.0</v>
      </c>
      <c r="B36" s="19" t="s">
        <v>50</v>
      </c>
      <c r="C36" s="20">
        <v>1985.0</v>
      </c>
      <c r="D36" s="21">
        <v>5.0</v>
      </c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>
      <c r="A37" s="18">
        <v>7.0</v>
      </c>
      <c r="B37" s="19" t="s">
        <v>65</v>
      </c>
      <c r="C37" s="20">
        <v>1993.0</v>
      </c>
      <c r="D37" s="21">
        <v>4.0</v>
      </c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>
      <c r="A38" s="18">
        <v>8.0</v>
      </c>
      <c r="B38" s="19" t="s">
        <v>34</v>
      </c>
      <c r="C38" s="20">
        <v>1983.0</v>
      </c>
      <c r="D38" s="21">
        <v>3.0</v>
      </c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>
      <c r="A39" s="18">
        <v>9.0</v>
      </c>
      <c r="B39" s="19" t="s">
        <v>79</v>
      </c>
      <c r="C39" s="20">
        <v>1966.0</v>
      </c>
      <c r="D39" s="21">
        <v>2.0</v>
      </c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>
      <c r="A42" s="13"/>
      <c r="B42" s="15" t="s">
        <v>40</v>
      </c>
      <c r="C42" s="13"/>
      <c r="D42" s="13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>
      <c r="A43" s="18">
        <v>1.0</v>
      </c>
      <c r="B43" s="19" t="s">
        <v>80</v>
      </c>
      <c r="C43" s="20">
        <v>1997.0</v>
      </c>
      <c r="D43" s="21">
        <v>10.0</v>
      </c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>
      <c r="A44" s="18">
        <v>2.0</v>
      </c>
      <c r="B44" s="19" t="s">
        <v>81</v>
      </c>
      <c r="C44" s="20">
        <v>1985.0</v>
      </c>
      <c r="D44" s="21">
        <v>9.0</v>
      </c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1.57"/>
    <col customWidth="1" min="3" max="3" width="17.71"/>
    <col customWidth="1" min="4" max="4" width="14.43"/>
    <col customWidth="1" min="5" max="26" width="8.71"/>
  </cols>
  <sheetData>
    <row r="1">
      <c r="B1" s="1" t="s">
        <v>0</v>
      </c>
      <c r="C1" s="1"/>
      <c r="D1" s="1"/>
    </row>
    <row r="2">
      <c r="A2" s="4" t="s">
        <v>1</v>
      </c>
      <c r="B2" s="4" t="s">
        <v>2</v>
      </c>
      <c r="C2" s="4" t="s">
        <v>3</v>
      </c>
      <c r="D2" s="4" t="s">
        <v>4</v>
      </c>
    </row>
    <row r="3">
      <c r="A3" s="4">
        <v>1.0</v>
      </c>
      <c r="B3" s="10" t="s">
        <v>6</v>
      </c>
      <c r="C3" s="10">
        <v>1987.0</v>
      </c>
      <c r="D3" s="4">
        <f>'ТТ на Дачном'!D4+'Шоссейный спринт 2 этап'!D5+'Tour De Omsk'!F5+10</f>
        <v>67</v>
      </c>
    </row>
    <row r="4">
      <c r="A4" s="4">
        <v>2.0</v>
      </c>
      <c r="B4" s="10" t="s">
        <v>8</v>
      </c>
      <c r="C4" s="10">
        <v>1987.0</v>
      </c>
      <c r="D4" s="4">
        <f>'ТТ на Дачном'!D7+'Шоссейный спринт 1 этап'!D3+'Шоссейный спринт 2 этап'!D6+'Tour De Omsk'!F8+8</f>
        <v>60</v>
      </c>
    </row>
    <row r="5">
      <c r="A5" s="4">
        <v>3.0</v>
      </c>
      <c r="B5" s="10" t="s">
        <v>5</v>
      </c>
      <c r="C5" s="4">
        <v>1996.0</v>
      </c>
      <c r="D5" s="4">
        <f>'ТТ на Дачном'!D3+'Tour De Omsk'!F6</f>
        <v>47</v>
      </c>
    </row>
    <row r="6">
      <c r="A6" s="7">
        <v>5.0</v>
      </c>
      <c r="B6" s="9" t="s">
        <v>42</v>
      </c>
      <c r="C6" s="22">
        <v>1978.0</v>
      </c>
      <c r="D6" s="23">
        <f>34+9</f>
        <v>43</v>
      </c>
    </row>
    <row r="7">
      <c r="A7" s="4">
        <v>4.0</v>
      </c>
      <c r="B7" s="10" t="s">
        <v>24</v>
      </c>
      <c r="C7" s="10">
        <v>1978.0</v>
      </c>
      <c r="D7" s="4">
        <f>'ТТ на Дачном'!D6+'Шоссейный спринт 2 этап'!D9+'Tour De Omsk'!F9+7</f>
        <v>42</v>
      </c>
    </row>
    <row r="8">
      <c r="A8" s="7">
        <v>6.0</v>
      </c>
      <c r="B8" s="6" t="s">
        <v>63</v>
      </c>
      <c r="C8" s="10"/>
      <c r="D8" s="4">
        <f>'Tour De Omsk'!F7</f>
        <v>33</v>
      </c>
    </row>
    <row r="9">
      <c r="A9" s="7">
        <v>7.0</v>
      </c>
      <c r="B9" s="10" t="s">
        <v>13</v>
      </c>
      <c r="C9" s="10">
        <v>1994.0</v>
      </c>
      <c r="D9" s="4">
        <f>'ТТ на Дачном'!D8+'Шоссейный спринт 1 этап'!D7+'Шоссейный спринт 2 этап'!D12+'Tour De Omsk'!F11+6</f>
        <v>33</v>
      </c>
    </row>
    <row r="10">
      <c r="A10" s="7">
        <v>9.0</v>
      </c>
      <c r="B10" s="10" t="s">
        <v>18</v>
      </c>
      <c r="C10" s="10">
        <v>1978.0</v>
      </c>
      <c r="D10" s="4">
        <f>'ТТ на Дачном'!D11+'Шоссейный спринт 1 этап'!D9+'Шоссейный спринт 2 этап'!D10+'Tour De Omsk'!F12+2</f>
        <v>19</v>
      </c>
    </row>
    <row r="11">
      <c r="A11" s="7">
        <v>8.0</v>
      </c>
      <c r="B11" s="4" t="s">
        <v>10</v>
      </c>
      <c r="C11" s="4">
        <v>1993.0</v>
      </c>
      <c r="D11" s="4">
        <f>'Шоссейный спринт 1 этап'!D5+'Шоссейный спринт 2 этап'!D7</f>
        <v>17</v>
      </c>
    </row>
    <row r="12">
      <c r="A12" s="7">
        <v>11.0</v>
      </c>
      <c r="B12" s="10" t="s">
        <v>9</v>
      </c>
      <c r="C12" s="10">
        <v>1987.0</v>
      </c>
      <c r="D12" s="4">
        <f>'ТТ на Дачном'!D10+'Шоссейный спринт 1 этап'!D4+4</f>
        <v>16</v>
      </c>
    </row>
    <row r="13">
      <c r="A13" s="7">
        <v>10.0</v>
      </c>
      <c r="B13" s="4" t="s">
        <v>11</v>
      </c>
      <c r="C13" s="4">
        <v>1997.0</v>
      </c>
      <c r="D13" s="4">
        <f>'Шоссейный спринт 1 этап'!D6+'Шоссейный спринт 2 этап'!D24</f>
        <v>15</v>
      </c>
    </row>
    <row r="14">
      <c r="A14" s="7">
        <v>16.0</v>
      </c>
      <c r="B14" s="10" t="s">
        <v>27</v>
      </c>
      <c r="C14" s="22">
        <v>1989.0</v>
      </c>
      <c r="D14" s="4">
        <f>'ТТ на Дачном'!D9+9</f>
        <v>13</v>
      </c>
    </row>
    <row r="15">
      <c r="A15" s="7">
        <v>13.0</v>
      </c>
      <c r="B15" s="6" t="s">
        <v>64</v>
      </c>
      <c r="C15" s="22">
        <v>1992.0</v>
      </c>
      <c r="D15" s="4">
        <f>'Tour De Omsk'!F13+5</f>
        <v>11</v>
      </c>
    </row>
    <row r="16">
      <c r="A16" s="7">
        <v>12.0</v>
      </c>
      <c r="B16" s="10" t="s">
        <v>21</v>
      </c>
      <c r="C16" s="10">
        <v>1976.0</v>
      </c>
      <c r="D16" s="4">
        <f>'ТТ на Дачном'!D5</f>
        <v>8</v>
      </c>
    </row>
    <row r="17">
      <c r="A17" s="7">
        <v>18.0</v>
      </c>
      <c r="B17" s="6" t="s">
        <v>65</v>
      </c>
      <c r="C17" s="22">
        <v>1993.0</v>
      </c>
      <c r="D17" s="4">
        <f>'Tour De Omsk'!F14+4</f>
        <v>7</v>
      </c>
    </row>
    <row r="18">
      <c r="A18" s="7">
        <v>14.0</v>
      </c>
      <c r="B18" s="10" t="s">
        <v>32</v>
      </c>
      <c r="C18" s="10">
        <v>1975.0</v>
      </c>
      <c r="D18" s="4">
        <f>'Шоссейный спринт 1 этап'!D23+'ТТ на Дачном'!D14</f>
        <v>5</v>
      </c>
    </row>
    <row r="19">
      <c r="A19" s="7">
        <v>15.0</v>
      </c>
      <c r="B19" s="4" t="s">
        <v>14</v>
      </c>
      <c r="C19" s="4">
        <v>1981.0</v>
      </c>
      <c r="D19" s="4">
        <f>'Шоссейный спринт 1 этап'!D8</f>
        <v>5</v>
      </c>
    </row>
    <row r="20">
      <c r="A20" s="7">
        <v>17.0</v>
      </c>
      <c r="B20" s="10" t="s">
        <v>30</v>
      </c>
      <c r="C20" s="10">
        <v>1983.0</v>
      </c>
      <c r="D20" s="4">
        <f>'ТТ на Дачном'!D13+'Шоссейный спринт 2 этап'!D11+1</f>
        <v>5</v>
      </c>
    </row>
    <row r="21">
      <c r="A21" s="7">
        <v>19.0</v>
      </c>
      <c r="B21" s="10" t="s">
        <v>20</v>
      </c>
      <c r="C21" s="10">
        <v>1978.0</v>
      </c>
      <c r="D21" s="4">
        <f>'ТТ на Дачном'!D12+'Шоссейный спринт 1 этап'!D11+3</f>
        <v>5</v>
      </c>
    </row>
    <row r="22" ht="15.75" customHeight="1">
      <c r="A22" s="7">
        <v>20.0</v>
      </c>
      <c r="B22" s="4" t="s">
        <v>19</v>
      </c>
      <c r="C22" s="4">
        <v>1986.0</v>
      </c>
      <c r="D22" s="4">
        <f>'Шоссейный спринт 1 этап'!D10</f>
        <v>2</v>
      </c>
    </row>
    <row r="23" ht="15.75" customHeight="1">
      <c r="A23" s="7">
        <v>21.0</v>
      </c>
      <c r="B23" s="10" t="s">
        <v>66</v>
      </c>
      <c r="C23" s="22">
        <v>1976.0</v>
      </c>
      <c r="D23" s="4">
        <v>1.0</v>
      </c>
    </row>
    <row r="24" ht="15.75" customHeight="1">
      <c r="A24" s="23">
        <v>22.0</v>
      </c>
      <c r="B24" s="26" t="s">
        <v>69</v>
      </c>
      <c r="C24" s="27">
        <v>1994.0</v>
      </c>
      <c r="D24" s="28"/>
    </row>
    <row r="25" ht="15.75" customHeight="1">
      <c r="A25" s="23">
        <v>23.0</v>
      </c>
      <c r="B25" s="26" t="s">
        <v>70</v>
      </c>
      <c r="C25" s="27">
        <v>1991.0</v>
      </c>
      <c r="D25" s="28"/>
    </row>
    <row r="26" ht="15.75" customHeight="1"/>
    <row r="27" ht="15.75" customHeight="1">
      <c r="A27" s="4"/>
      <c r="B27" s="29" t="s">
        <v>33</v>
      </c>
      <c r="C27" s="4"/>
      <c r="D27" s="4"/>
    </row>
    <row r="28" ht="15.75" customHeight="1">
      <c r="A28" s="7">
        <v>24.0</v>
      </c>
      <c r="B28" s="10" t="s">
        <v>38</v>
      </c>
      <c r="C28" s="10">
        <v>2002.0</v>
      </c>
      <c r="D28" s="4">
        <f>'Tour De Omsk'!F31+8</f>
        <v>17</v>
      </c>
    </row>
    <row r="29" ht="15.75" customHeight="1">
      <c r="A29" s="7">
        <v>25.0</v>
      </c>
      <c r="B29" s="10" t="s">
        <v>36</v>
      </c>
      <c r="C29" s="10">
        <v>1998.0</v>
      </c>
      <c r="D29" s="4">
        <v>10.0</v>
      </c>
    </row>
    <row r="30" ht="15.75" customHeight="1">
      <c r="A30" s="23">
        <v>27.0</v>
      </c>
      <c r="B30" s="26" t="s">
        <v>74</v>
      </c>
      <c r="C30" s="27">
        <v>2003.0</v>
      </c>
      <c r="D30" s="23">
        <v>10.0</v>
      </c>
    </row>
    <row r="31" ht="15.75" customHeight="1">
      <c r="A31" s="7">
        <v>26.0</v>
      </c>
      <c r="B31" s="10" t="s">
        <v>37</v>
      </c>
      <c r="C31" s="10">
        <v>1998.0</v>
      </c>
      <c r="D31" s="4">
        <v>9.0</v>
      </c>
    </row>
    <row r="32" ht="15.75" customHeight="1">
      <c r="A32" s="23">
        <v>28.0</v>
      </c>
      <c r="B32" s="26" t="s">
        <v>75</v>
      </c>
      <c r="C32" s="27">
        <v>2003.0</v>
      </c>
      <c r="D32" s="23">
        <v>9.0</v>
      </c>
    </row>
    <row r="33" ht="15.75" customHeight="1">
      <c r="A33" s="23">
        <v>29.0</v>
      </c>
      <c r="B33" s="26" t="s">
        <v>76</v>
      </c>
      <c r="C33" s="27">
        <v>2002.0</v>
      </c>
      <c r="D33" s="28"/>
    </row>
    <row r="34" ht="15.75" customHeight="1"/>
    <row r="35" ht="15.75" customHeight="1"/>
    <row r="36" ht="15.75" customHeight="1">
      <c r="A36" s="4"/>
      <c r="B36" s="30" t="s">
        <v>22</v>
      </c>
      <c r="C36" s="4"/>
      <c r="D36" s="4"/>
    </row>
    <row r="37" ht="15.75" customHeight="1">
      <c r="A37" s="7">
        <v>30.0</v>
      </c>
      <c r="B37" s="10" t="s">
        <v>41</v>
      </c>
      <c r="C37" s="10">
        <v>1973.0</v>
      </c>
      <c r="D37" s="4">
        <f>10+'Шоссейный спринт 2 этап'!D17+'Tour De Omsk'!F20+9</f>
        <v>57</v>
      </c>
    </row>
    <row r="38" ht="15.75" customHeight="1">
      <c r="A38" s="7">
        <v>31.0</v>
      </c>
      <c r="B38" s="4" t="s">
        <v>23</v>
      </c>
      <c r="C38" s="4">
        <v>1961.0</v>
      </c>
      <c r="D38" s="4">
        <f>'Шоссейный спринт 1 этап'!D14+'Tour De Omsk'!F21+'Шоссейный спринт 2 этап'!D18+8</f>
        <v>50</v>
      </c>
    </row>
    <row r="39" ht="15.75" customHeight="1">
      <c r="A39" s="7">
        <v>32.0</v>
      </c>
      <c r="B39" s="10" t="s">
        <v>67</v>
      </c>
      <c r="C39" s="10">
        <v>1967.0</v>
      </c>
      <c r="D39" s="4">
        <f>'Tour De Omsk'!F19</f>
        <v>34</v>
      </c>
    </row>
    <row r="40" ht="15.75" customHeight="1">
      <c r="A40" s="23">
        <v>36.0</v>
      </c>
      <c r="B40" s="26" t="s">
        <v>77</v>
      </c>
      <c r="C40" s="27">
        <v>1960.0</v>
      </c>
      <c r="D40" s="23">
        <v>10.0</v>
      </c>
    </row>
    <row r="41" ht="15.75" customHeight="1">
      <c r="A41" s="7">
        <v>33.0</v>
      </c>
      <c r="B41" s="4" t="s">
        <v>25</v>
      </c>
      <c r="C41" s="4">
        <v>1973.0</v>
      </c>
      <c r="D41" s="4">
        <f>'Шоссейный спринт 1 этап'!D15</f>
        <v>9</v>
      </c>
    </row>
    <row r="42" ht="15.75" customHeight="1">
      <c r="A42" s="7">
        <v>34.0</v>
      </c>
      <c r="B42" s="10" t="s">
        <v>43</v>
      </c>
      <c r="C42" s="10">
        <v>1968.0</v>
      </c>
      <c r="D42" s="4">
        <v>9.0</v>
      </c>
    </row>
    <row r="43" ht="15.75" customHeight="1">
      <c r="A43" s="7">
        <v>35.0</v>
      </c>
      <c r="B43" s="10" t="s">
        <v>45</v>
      </c>
      <c r="C43" s="10">
        <v>1968.0</v>
      </c>
      <c r="D43" s="4">
        <v>8.0</v>
      </c>
    </row>
    <row r="44" ht="15.75" customHeight="1">
      <c r="B44" s="2"/>
      <c r="C44" s="2"/>
    </row>
    <row r="45" ht="15.75" customHeight="1">
      <c r="B45" s="2"/>
      <c r="C45" s="2"/>
    </row>
    <row r="46" ht="15.75" customHeight="1">
      <c r="B46" s="2"/>
      <c r="C46" s="2"/>
    </row>
    <row r="47" ht="15.75" customHeight="1"/>
    <row r="48" ht="15.75" customHeight="1">
      <c r="A48" s="4"/>
      <c r="B48" s="30" t="s">
        <v>26</v>
      </c>
      <c r="C48" s="4"/>
      <c r="D48" s="4"/>
    </row>
    <row r="49" ht="15.75" customHeight="1">
      <c r="A49" s="7">
        <v>37.0</v>
      </c>
      <c r="B49" s="10" t="s">
        <v>46</v>
      </c>
      <c r="C49" s="10">
        <v>1988.0</v>
      </c>
      <c r="D49" s="4">
        <f>'ТТ на Дачном'!D31+'Tour De Omsk'!F28+'Шоссейный спринт 2 этап'!D22</f>
        <v>37</v>
      </c>
    </row>
    <row r="50" ht="15.75" customHeight="1">
      <c r="A50" s="7">
        <v>38.0</v>
      </c>
      <c r="B50" s="10" t="s">
        <v>50</v>
      </c>
      <c r="C50" s="10">
        <v>1985.0</v>
      </c>
      <c r="D50" s="4">
        <f>4+'Tour De Omsk'!F25+'Шоссейный спринт 2 этап'!D25+5</f>
        <v>37</v>
      </c>
    </row>
    <row r="51" ht="15.75" customHeight="1">
      <c r="A51" s="7">
        <v>39.0</v>
      </c>
      <c r="B51" s="10" t="s">
        <v>47</v>
      </c>
      <c r="C51" s="10">
        <v>1982.0</v>
      </c>
      <c r="D51" s="4">
        <f>7+'Tour De Omsk'!F27+10</f>
        <v>37</v>
      </c>
    </row>
    <row r="52" ht="15.75" customHeight="1">
      <c r="A52" s="7">
        <v>40.0</v>
      </c>
      <c r="B52" s="10" t="s">
        <v>29</v>
      </c>
      <c r="C52" s="10">
        <v>1989.0</v>
      </c>
      <c r="D52" s="4">
        <f>'Шоссейный спринт 1 этап'!D19+'ТТ на Дачном'!D30+8</f>
        <v>26</v>
      </c>
    </row>
    <row r="53" ht="15.75" customHeight="1">
      <c r="A53" s="7">
        <v>41.0</v>
      </c>
      <c r="B53" s="10" t="s">
        <v>28</v>
      </c>
      <c r="C53" s="10">
        <v>1987.0</v>
      </c>
      <c r="D53" s="4">
        <f>'Шоссейный спринт 1 этап'!D18+'ТТ на Дачном'!D29</f>
        <v>20</v>
      </c>
    </row>
    <row r="54" ht="15.75" customHeight="1">
      <c r="A54" s="7">
        <v>42.0</v>
      </c>
      <c r="B54" s="6" t="s">
        <v>68</v>
      </c>
      <c r="C54" s="4">
        <v>1994.0</v>
      </c>
      <c r="D54" s="4">
        <f>'Tour De Omsk'!F26</f>
        <v>20</v>
      </c>
    </row>
    <row r="55" ht="15.75" customHeight="1">
      <c r="A55" s="7">
        <v>43.0</v>
      </c>
      <c r="B55" s="6" t="s">
        <v>71</v>
      </c>
      <c r="C55" s="4">
        <v>1987.0</v>
      </c>
      <c r="D55" s="4">
        <f>'Tour De Omsk'!F29</f>
        <v>19</v>
      </c>
    </row>
    <row r="56" ht="15.75" customHeight="1">
      <c r="A56" s="7">
        <v>44.0</v>
      </c>
      <c r="B56" s="6" t="s">
        <v>72</v>
      </c>
      <c r="C56" s="4">
        <v>1981.0</v>
      </c>
      <c r="D56" s="4">
        <f>'Tour De Omsk'!F30</f>
        <v>18</v>
      </c>
    </row>
    <row r="57" ht="15.75" customHeight="1">
      <c r="A57" s="7">
        <v>45.0</v>
      </c>
      <c r="B57" s="10" t="s">
        <v>48</v>
      </c>
      <c r="C57" s="10">
        <v>1992.0</v>
      </c>
      <c r="D57" s="4">
        <f>6+'Шоссейный спринт 2 этап'!D23</f>
        <v>15</v>
      </c>
    </row>
    <row r="58" ht="15.75" customHeight="1">
      <c r="A58" s="7">
        <v>46.0</v>
      </c>
      <c r="B58" s="6" t="s">
        <v>57</v>
      </c>
      <c r="C58" s="4">
        <v>1984.0</v>
      </c>
      <c r="D58" s="4">
        <f>'Шоссейный спринт 2 этап'!D26+7</f>
        <v>13</v>
      </c>
    </row>
    <row r="59" ht="15.75" customHeight="1">
      <c r="A59" s="7">
        <v>47.0</v>
      </c>
      <c r="B59" s="4" t="s">
        <v>34</v>
      </c>
      <c r="C59" s="4">
        <v>1983.0</v>
      </c>
      <c r="D59" s="4">
        <f>7+3</f>
        <v>10</v>
      </c>
    </row>
    <row r="60" ht="15.75" customHeight="1">
      <c r="A60" s="7">
        <v>48.0</v>
      </c>
      <c r="B60" s="4" t="s">
        <v>31</v>
      </c>
      <c r="C60" s="4">
        <v>1993.0</v>
      </c>
      <c r="D60" s="4">
        <v>8.0</v>
      </c>
    </row>
    <row r="61" ht="15.75" customHeight="1">
      <c r="A61" s="7">
        <v>49.0</v>
      </c>
      <c r="B61" s="4" t="s">
        <v>35</v>
      </c>
      <c r="C61" s="4">
        <v>1987.0</v>
      </c>
      <c r="D61" s="4">
        <v>6.0</v>
      </c>
    </row>
    <row r="62" ht="15.75" customHeight="1">
      <c r="A62" s="7">
        <v>50.0</v>
      </c>
      <c r="B62" s="26" t="s">
        <v>78</v>
      </c>
      <c r="C62" s="27">
        <v>1989.0</v>
      </c>
      <c r="D62" s="23">
        <v>6.0</v>
      </c>
    </row>
    <row r="63" ht="15.75" customHeight="1">
      <c r="A63" s="7">
        <v>51.0</v>
      </c>
      <c r="B63" s="10" t="s">
        <v>49</v>
      </c>
      <c r="C63" s="10">
        <v>1986.0</v>
      </c>
      <c r="D63" s="4">
        <v>5.0</v>
      </c>
    </row>
    <row r="64" ht="15.75" customHeight="1">
      <c r="A64" s="7">
        <v>52.0</v>
      </c>
      <c r="B64" s="9" t="s">
        <v>58</v>
      </c>
      <c r="C64" s="4">
        <v>2002.0</v>
      </c>
      <c r="D64" s="4">
        <f>'Шоссейный спринт 2 этап'!D27</f>
        <v>5</v>
      </c>
    </row>
    <row r="65" ht="15.75" customHeight="1">
      <c r="A65" s="7">
        <v>53.0</v>
      </c>
      <c r="B65" s="4" t="s">
        <v>39</v>
      </c>
      <c r="C65" s="4">
        <v>1990.0</v>
      </c>
      <c r="D65" s="4">
        <v>4.0</v>
      </c>
    </row>
    <row r="66" ht="15.75" customHeight="1">
      <c r="A66" s="7">
        <v>54.0</v>
      </c>
      <c r="B66" s="10" t="s">
        <v>51</v>
      </c>
      <c r="C66" s="10">
        <v>1988.0</v>
      </c>
      <c r="D66" s="4">
        <v>3.0</v>
      </c>
    </row>
    <row r="67" ht="15.75" customHeight="1">
      <c r="A67" s="23">
        <v>55.0</v>
      </c>
      <c r="B67" s="10" t="s">
        <v>52</v>
      </c>
      <c r="C67" s="10">
        <v>1997.0</v>
      </c>
      <c r="D67" s="4">
        <v>2.0</v>
      </c>
    </row>
    <row r="68" ht="15.75" customHeight="1">
      <c r="A68" s="23">
        <v>56.0</v>
      </c>
      <c r="B68" s="26" t="s">
        <v>79</v>
      </c>
      <c r="C68" s="27">
        <v>1966.0</v>
      </c>
      <c r="D68" s="23">
        <v>2.0</v>
      </c>
    </row>
    <row r="69" ht="15.75" customHeight="1"/>
    <row r="70" ht="15.75" customHeight="1"/>
    <row r="71" ht="15.75" customHeight="1">
      <c r="A71" s="4"/>
      <c r="B71" s="30" t="s">
        <v>40</v>
      </c>
      <c r="C71" s="4"/>
      <c r="D71" s="4"/>
    </row>
    <row r="72" ht="15.75" customHeight="1">
      <c r="A72" s="7">
        <v>57.0</v>
      </c>
      <c r="B72" s="10" t="s">
        <v>44</v>
      </c>
      <c r="C72" s="10">
        <v>1997.0</v>
      </c>
      <c r="D72" s="4">
        <f>'Шоссейный спринт 1 этап'!D27+'ТТ на Дачном'!D42+'Шоссейный спринт 2 этап'!D32+'Tour De Omsk'!F36</f>
        <v>57</v>
      </c>
    </row>
    <row r="73" ht="15.75" customHeight="1">
      <c r="A73" s="7">
        <v>58.0</v>
      </c>
      <c r="B73" s="10" t="s">
        <v>53</v>
      </c>
      <c r="C73" s="10">
        <v>1993.0</v>
      </c>
      <c r="D73" s="4">
        <f>10+'Шоссейный спринт 2 этап'!D31+'Tour De Omsk'!F37</f>
        <v>30</v>
      </c>
    </row>
    <row r="74" ht="15.75" customHeight="1">
      <c r="A74" s="7">
        <v>59.0</v>
      </c>
      <c r="B74" s="26" t="s">
        <v>80</v>
      </c>
      <c r="C74" s="27">
        <v>1997.0</v>
      </c>
      <c r="D74" s="23">
        <v>10.0</v>
      </c>
    </row>
    <row r="75" ht="15.75" customHeight="1">
      <c r="A75" s="23">
        <v>60.0</v>
      </c>
      <c r="B75" s="26" t="s">
        <v>81</v>
      </c>
      <c r="C75" s="27">
        <v>1985.0</v>
      </c>
      <c r="D75" s="23">
        <v>9.0</v>
      </c>
    </row>
    <row r="76" ht="15.75" customHeight="1">
      <c r="A76" s="23">
        <v>61.0</v>
      </c>
      <c r="B76" s="10" t="s">
        <v>55</v>
      </c>
      <c r="C76" s="10">
        <v>1983.0</v>
      </c>
      <c r="D76" s="4">
        <v>8.0</v>
      </c>
    </row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</sheetData>
  <printOptions/>
  <pageMargins bottom="0.75" footer="0.0" header="0.0" left="0.7" right="0.7" top="0.75"/>
  <pageSetup orientation="landscape"/>
  <drawing r:id="rId1"/>
</worksheet>
</file>